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7520" windowHeight="117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M6" i="1" l="1"/>
  <c r="M7" i="1" l="1"/>
  <c r="M10" i="1" l="1"/>
  <c r="M9" i="1" l="1"/>
  <c r="M8" i="1"/>
  <c r="M11" i="1" l="1"/>
  <c r="M12" i="1"/>
  <c r="M13" i="1"/>
  <c r="M14" i="1"/>
  <c r="J17" i="1" l="1"/>
  <c r="J18" i="1" s="1"/>
  <c r="M15" i="1"/>
  <c r="M16" i="1" l="1"/>
  <c r="G17" i="1" l="1"/>
  <c r="L17" i="1" l="1"/>
  <c r="G18" i="1" s="1"/>
  <c r="L18" i="1" s="1"/>
</calcChain>
</file>

<file path=xl/sharedStrings.xml><?xml version="1.0" encoding="utf-8"?>
<sst xmlns="http://schemas.openxmlformats.org/spreadsheetml/2006/main" count="32" uniqueCount="27">
  <si>
    <t>Hệ số</t>
  </si>
  <si>
    <t>Lương
 tối thiểu</t>
  </si>
  <si>
    <t>BHXH</t>
  </si>
  <si>
    <t>BHYT</t>
  </si>
  <si>
    <t>Thâm niên</t>
  </si>
  <si>
    <t>Lương cơ bản</t>
  </si>
  <si>
    <t>Đứng lớp</t>
  </si>
  <si>
    <t>Tổng lương chưa trừ</t>
  </si>
  <si>
    <t>BHTN (BH Thất nghiệp)</t>
  </si>
  <si>
    <t>Tổng các khoản trừ</t>
  </si>
  <si>
    <t>Thâm niên vượt khung</t>
  </si>
  <si>
    <t>Vùng sâu</t>
  </si>
  <si>
    <t>PC 
chức vụ</t>
  </si>
  <si>
    <t>Cột này
không xoá</t>
  </si>
  <si>
    <t>Thực lãnh (Chưa trừ đảng phí, đoàn phí)</t>
  </si>
  <si>
    <r>
      <t xml:space="preserve">BH
</t>
    </r>
    <r>
      <rPr>
        <b/>
        <sz val="10"/>
        <color indexed="20"/>
        <rFont val="Times New Roman"/>
        <family val="1"/>
        <charset val="163"/>
      </rPr>
      <t>thất nghiệp</t>
    </r>
  </si>
  <si>
    <t>TRƯỜNG TIỂU HỌC PHẠM VĂN CỘI</t>
  </si>
  <si>
    <t>Đứng lớp (35%)</t>
  </si>
  <si>
    <t>PC trách nhiệm</t>
  </si>
  <si>
    <t>PC
Trách nhiệm</t>
  </si>
  <si>
    <t>ĐIỀN VÀO Ô TRẮNG</t>
  </si>
  <si>
    <t>-</t>
  </si>
  <si>
    <t>Tiền thực lãnh đã trừ 1% Công đoàn :</t>
  </si>
  <si>
    <t>Diễn giải</t>
  </si>
  <si>
    <t>Tiền thực lãnh nếu là đảng viên thì trừ 1% :</t>
  </si>
  <si>
    <t>BẢNG TÍNH LƯƠNG TỪ NGÀY 1/7 NĂM 2019</t>
  </si>
  <si>
    <t>Bảng lương được tính cho trường TH Phạm Văn Cội - năm 2019
Thầy cô không có PC ưu đãi, vùng sâu thì trừ ra nhé.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</si>
</sst>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b/>
      <sz val="20"/>
      <name val="Times New Roman"/>
      <family val="1"/>
    </font>
    <font>
      <sz val="14"/>
      <name val=".VnTime"/>
      <family val="2"/>
    </font>
    <font>
      <sz val="14"/>
      <name val="Times New Roman"/>
      <family val="1"/>
    </font>
    <font>
      <b/>
      <sz val="14"/>
      <color indexed="10"/>
      <name val=".VnTime"/>
      <family val="2"/>
    </font>
    <font>
      <b/>
      <sz val="14"/>
      <color indexed="9"/>
      <name val=".VnTime"/>
      <family val="2"/>
    </font>
    <font>
      <b/>
      <sz val="14"/>
      <color indexed="10"/>
      <name val="Times New Roman"/>
      <family val="1"/>
    </font>
    <font>
      <b/>
      <sz val="14"/>
      <color indexed="8"/>
      <name val="Times New Roman"/>
      <family val="1"/>
    </font>
    <font>
      <b/>
      <sz val="14"/>
      <name val=".VnTime"/>
      <family val="2"/>
    </font>
    <font>
      <b/>
      <sz val="14"/>
      <color indexed="48"/>
      <name val="Times New Roman"/>
      <family val="1"/>
    </font>
    <font>
      <sz val="14"/>
      <color indexed="48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indexed="10"/>
      <name val="Times New Roman"/>
      <family val="1"/>
    </font>
    <font>
      <b/>
      <sz val="12"/>
      <color indexed="2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.VnTime"/>
      <family val="2"/>
    </font>
    <font>
      <b/>
      <sz val="14"/>
      <name val="Times New Roman"/>
      <family val="1"/>
      <charset val="163"/>
    </font>
    <font>
      <b/>
      <sz val="10"/>
      <color indexed="20"/>
      <name val="Times New Roman"/>
      <family val="1"/>
      <charset val="163"/>
    </font>
    <font>
      <b/>
      <sz val="16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b/>
      <u/>
      <sz val="16"/>
      <color rgb="FFC00000"/>
      <name val="Times New Roman"/>
      <family val="1"/>
    </font>
    <font>
      <sz val="14"/>
      <name val="Tahoma"/>
      <family val="2"/>
      <charset val="163"/>
    </font>
    <font>
      <b/>
      <sz val="14"/>
      <color indexed="2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3" fontId="19" fillId="3" borderId="10" xfId="0" applyNumberFormat="1" applyFont="1" applyFill="1" applyBorder="1" applyProtection="1">
      <protection hidden="1"/>
    </xf>
    <xf numFmtId="3" fontId="5" fillId="3" borderId="8" xfId="0" applyNumberFormat="1" applyFont="1" applyFill="1" applyBorder="1" applyProtection="1">
      <protection hidden="1"/>
    </xf>
    <xf numFmtId="0" fontId="0" fillId="0" borderId="0" xfId="0" applyProtection="1">
      <protection locked="0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7" fillId="0" borderId="5" xfId="0" applyFont="1" applyBorder="1" applyProtection="1">
      <protection hidden="1"/>
    </xf>
    <xf numFmtId="0" fontId="17" fillId="0" borderId="10" xfId="0" applyFont="1" applyBorder="1" applyProtection="1">
      <protection hidden="1"/>
    </xf>
    <xf numFmtId="0" fontId="8" fillId="0" borderId="5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8" fillId="0" borderId="10" xfId="0" applyFont="1" applyBorder="1" applyProtection="1">
      <protection hidden="1"/>
    </xf>
    <xf numFmtId="0" fontId="4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3" fontId="10" fillId="0" borderId="0" xfId="0" applyNumberFormat="1" applyFont="1" applyAlignment="1" applyProtection="1">
      <alignment horizontal="center"/>
      <protection hidden="1"/>
    </xf>
    <xf numFmtId="3" fontId="3" fillId="2" borderId="7" xfId="0" applyNumberFormat="1" applyFont="1" applyFill="1" applyBorder="1" applyAlignment="1" applyProtection="1">
      <alignment horizontal="center" vertical="center"/>
      <protection hidden="1"/>
    </xf>
    <xf numFmtId="9" fontId="3" fillId="2" borderId="7" xfId="1" applyFont="1" applyFill="1" applyBorder="1" applyAlignment="1" applyProtection="1">
      <alignment horizontal="center" vertical="center"/>
      <protection hidden="1"/>
    </xf>
    <xf numFmtId="9" fontId="3" fillId="2" borderId="7" xfId="0" applyNumberFormat="1" applyFont="1" applyFill="1" applyBorder="1" applyAlignment="1" applyProtection="1">
      <alignment horizontal="center" vertical="center"/>
      <protection hidden="1"/>
    </xf>
    <xf numFmtId="10" fontId="3" fillId="2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3" fontId="13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0" fillId="0" borderId="0" xfId="0" quotePrefix="1" applyProtection="1">
      <protection hidden="1"/>
    </xf>
    <xf numFmtId="0" fontId="26" fillId="0" borderId="7" xfId="0" applyFont="1" applyBorder="1" applyAlignment="1" applyProtection="1">
      <alignment horizontal="center" vertical="center"/>
      <protection locked="0"/>
    </xf>
    <xf numFmtId="9" fontId="26" fillId="0" borderId="7" xfId="1" applyFont="1" applyBorder="1" applyAlignment="1" applyProtection="1">
      <alignment horizontal="center" vertical="center"/>
      <protection locked="0"/>
    </xf>
    <xf numFmtId="2" fontId="26" fillId="0" borderId="7" xfId="1" applyNumberFormat="1" applyFont="1" applyBorder="1" applyAlignment="1" applyProtection="1">
      <alignment horizontal="center" vertical="center"/>
      <protection locked="0"/>
    </xf>
    <xf numFmtId="9" fontId="26" fillId="0" borderId="8" xfId="0" applyNumberFormat="1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hidden="1"/>
    </xf>
    <xf numFmtId="3" fontId="19" fillId="3" borderId="1" xfId="0" applyNumberFormat="1" applyFont="1" applyFill="1" applyBorder="1" applyProtection="1">
      <protection hidden="1"/>
    </xf>
    <xf numFmtId="3" fontId="9" fillId="3" borderId="5" xfId="0" applyNumberFormat="1" applyFont="1" applyFill="1" applyBorder="1" applyProtection="1">
      <protection hidden="1"/>
    </xf>
    <xf numFmtId="3" fontId="9" fillId="3" borderId="2" xfId="0" applyNumberFormat="1" applyFont="1" applyFill="1" applyBorder="1" applyProtection="1">
      <protection hidden="1"/>
    </xf>
    <xf numFmtId="3" fontId="9" fillId="3" borderId="10" xfId="0" applyNumberFormat="1" applyFont="1" applyFill="1" applyBorder="1" applyProtection="1">
      <protection hidden="1"/>
    </xf>
    <xf numFmtId="0" fontId="17" fillId="6" borderId="2" xfId="0" applyFont="1" applyFill="1" applyBorder="1" applyProtection="1">
      <protection hidden="1"/>
    </xf>
    <xf numFmtId="3" fontId="19" fillId="6" borderId="2" xfId="0" applyNumberFormat="1" applyFont="1" applyFill="1" applyBorder="1" applyProtection="1">
      <protection hidden="1"/>
    </xf>
    <xf numFmtId="3" fontId="23" fillId="0" borderId="0" xfId="0" applyNumberFormat="1" applyFont="1" applyAlignment="1" applyProtection="1">
      <alignment horizontal="left"/>
      <protection hidden="1"/>
    </xf>
    <xf numFmtId="3" fontId="25" fillId="4" borderId="0" xfId="0" applyNumberFormat="1" applyFont="1" applyFill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justify"/>
      <protection hidden="1"/>
    </xf>
    <xf numFmtId="0" fontId="10" fillId="0" borderId="0" xfId="0" applyFont="1" applyAlignment="1" applyProtection="1">
      <alignment horizontal="center"/>
      <protection hidden="1"/>
    </xf>
    <xf numFmtId="164" fontId="20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9" xfId="0" applyNumberFormat="1" applyFont="1" applyFill="1" applyBorder="1" applyAlignment="1" applyProtection="1">
      <alignment horizontal="center" vertical="center"/>
      <protection hidden="1"/>
    </xf>
    <xf numFmtId="0" fontId="18" fillId="5" borderId="17" xfId="0" applyFont="1" applyFill="1" applyBorder="1" applyAlignment="1" applyProtection="1">
      <alignment horizontal="center"/>
      <protection hidden="1"/>
    </xf>
    <xf numFmtId="0" fontId="18" fillId="5" borderId="18" xfId="0" applyFont="1" applyFill="1" applyBorder="1" applyAlignment="1" applyProtection="1">
      <alignment horizontal="center"/>
      <protection hidden="1"/>
    </xf>
    <xf numFmtId="0" fontId="18" fillId="5" borderId="19" xfId="0" applyFont="1" applyFill="1" applyBorder="1" applyAlignment="1" applyProtection="1">
      <alignment horizontal="center"/>
      <protection hidden="1"/>
    </xf>
    <xf numFmtId="0" fontId="7" fillId="0" borderId="15" xfId="0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23" fillId="4" borderId="0" xfId="0" applyFont="1" applyFill="1" applyAlignment="1" applyProtection="1">
      <alignment horizontal="center" vertical="center" wrapText="1"/>
      <protection hidden="1"/>
    </xf>
    <xf numFmtId="0" fontId="23" fillId="4" borderId="0" xfId="0" applyFont="1" applyFill="1" applyAlignment="1" applyProtection="1">
      <alignment horizontal="center" vertical="center"/>
      <protection hidden="1"/>
    </xf>
    <xf numFmtId="3" fontId="24" fillId="0" borderId="0" xfId="0" applyNumberFormat="1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3" fontId="23" fillId="0" borderId="0" xfId="0" applyNumberFormat="1" applyFont="1" applyBorder="1" applyAlignment="1" applyProtection="1">
      <alignment horizontal="left"/>
      <protection hidden="1"/>
    </xf>
    <xf numFmtId="3" fontId="25" fillId="4" borderId="0" xfId="0" applyNumberFormat="1" applyFont="1" applyFill="1" applyBorder="1" applyAlignment="1" applyProtection="1">
      <alignment horizontal="center"/>
      <protection hidden="1"/>
    </xf>
    <xf numFmtId="3" fontId="25" fillId="4" borderId="14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5</xdr:row>
      <xdr:rowOff>1</xdr:rowOff>
    </xdr:from>
    <xdr:to>
      <xdr:col>1</xdr:col>
      <xdr:colOff>285750</xdr:colOff>
      <xdr:row>6</xdr:row>
      <xdr:rowOff>209550</xdr:rowOff>
    </xdr:to>
    <xdr:cxnSp macro="">
      <xdr:nvCxnSpPr>
        <xdr:cNvPr id="3" name="Straight Arrow Connector 2"/>
        <xdr:cNvCxnSpPr/>
      </xdr:nvCxnSpPr>
      <xdr:spPr>
        <a:xfrm flipV="1">
          <a:off x="2438400" y="1771651"/>
          <a:ext cx="0" cy="447674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4</xdr:row>
      <xdr:rowOff>238126</xdr:rowOff>
    </xdr:from>
    <xdr:to>
      <xdr:col>3</xdr:col>
      <xdr:colOff>409575</xdr:colOff>
      <xdr:row>6</xdr:row>
      <xdr:rowOff>200025</xdr:rowOff>
    </xdr:to>
    <xdr:cxnSp macro="">
      <xdr:nvCxnSpPr>
        <xdr:cNvPr id="6" name="Straight Arrow Connector 5"/>
        <xdr:cNvCxnSpPr/>
      </xdr:nvCxnSpPr>
      <xdr:spPr>
        <a:xfrm flipV="1">
          <a:off x="4000500" y="1381126"/>
          <a:ext cx="0" cy="447674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4</xdr:row>
      <xdr:rowOff>238126</xdr:rowOff>
    </xdr:from>
    <xdr:to>
      <xdr:col>4</xdr:col>
      <xdr:colOff>304800</xdr:colOff>
      <xdr:row>6</xdr:row>
      <xdr:rowOff>200025</xdr:rowOff>
    </xdr:to>
    <xdr:cxnSp macro="">
      <xdr:nvCxnSpPr>
        <xdr:cNvPr id="7" name="Straight Arrow Connector 6"/>
        <xdr:cNvCxnSpPr/>
      </xdr:nvCxnSpPr>
      <xdr:spPr>
        <a:xfrm flipV="1">
          <a:off x="4686300" y="1381126"/>
          <a:ext cx="0" cy="447674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247650</xdr:colOff>
      <xdr:row>5</xdr:row>
      <xdr:rowOff>1</xdr:rowOff>
    </xdr:from>
    <xdr:to>
      <xdr:col>5</xdr:col>
      <xdr:colOff>247650</xdr:colOff>
      <xdr:row>6</xdr:row>
      <xdr:rowOff>209550</xdr:rowOff>
    </xdr:to>
    <xdr:cxnSp macro="">
      <xdr:nvCxnSpPr>
        <xdr:cNvPr id="8" name="Straight Arrow Connector 7"/>
        <xdr:cNvCxnSpPr/>
      </xdr:nvCxnSpPr>
      <xdr:spPr>
        <a:xfrm flipV="1">
          <a:off x="5210175" y="1390651"/>
          <a:ext cx="0" cy="447674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5</xdr:row>
      <xdr:rowOff>1</xdr:rowOff>
    </xdr:from>
    <xdr:to>
      <xdr:col>11</xdr:col>
      <xdr:colOff>247650</xdr:colOff>
      <xdr:row>6</xdr:row>
      <xdr:rowOff>209550</xdr:rowOff>
    </xdr:to>
    <xdr:cxnSp macro="">
      <xdr:nvCxnSpPr>
        <xdr:cNvPr id="9" name="Straight Arrow Connector 8"/>
        <xdr:cNvCxnSpPr/>
      </xdr:nvCxnSpPr>
      <xdr:spPr>
        <a:xfrm flipV="1">
          <a:off x="8467725" y="1771651"/>
          <a:ext cx="0" cy="447674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1695450</xdr:colOff>
      <xdr:row>4</xdr:row>
      <xdr:rowOff>123825</xdr:rowOff>
    </xdr:from>
    <xdr:to>
      <xdr:col>1</xdr:col>
      <xdr:colOff>0</xdr:colOff>
      <xdr:row>4</xdr:row>
      <xdr:rowOff>133350</xdr:rowOff>
    </xdr:to>
    <xdr:cxnSp macro="">
      <xdr:nvCxnSpPr>
        <xdr:cNvPr id="10" name="Straight Arrow Connector 9"/>
        <xdr:cNvCxnSpPr/>
      </xdr:nvCxnSpPr>
      <xdr:spPr>
        <a:xfrm flipV="1">
          <a:off x="1695450" y="1647825"/>
          <a:ext cx="457200" cy="952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85" zoomScaleNormal="85" workbookViewId="0">
      <selection activeCell="I10" sqref="I10"/>
    </sheetView>
  </sheetViews>
  <sheetFormatPr defaultRowHeight="18.75" x14ac:dyDescent="0.3"/>
  <cols>
    <col min="1" max="1" width="23.44140625" style="3" customWidth="1"/>
    <col min="2" max="2" width="6.6640625" style="3" customWidth="1"/>
    <col min="3" max="3" width="10.109375" style="3" customWidth="1"/>
    <col min="4" max="4" width="9.21875" style="3" customWidth="1"/>
    <col min="5" max="5" width="6.77734375" style="3" customWidth="1"/>
    <col min="6" max="6" width="5.88671875" style="3" customWidth="1"/>
    <col min="7" max="7" width="5.21875" style="3" customWidth="1"/>
    <col min="8" max="8" width="8" style="3" customWidth="1"/>
    <col min="9" max="9" width="6.21875" style="3" customWidth="1"/>
    <col min="10" max="10" width="6.44140625" style="3" customWidth="1"/>
    <col min="11" max="11" width="5.33203125" style="3" customWidth="1"/>
    <col min="12" max="12" width="6.21875" style="3" customWidth="1"/>
    <col min="13" max="13" width="12.21875" style="3" customWidth="1"/>
    <col min="14" max="16384" width="8.88671875" style="3"/>
  </cols>
  <sheetData>
    <row r="1" spans="1:13" ht="30" customHeight="1" x14ac:dyDescent="0.35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30" customHeight="1" x14ac:dyDescent="0.3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2" customHeigh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48" thickBot="1" x14ac:dyDescent="0.35">
      <c r="A4" s="36" t="s">
        <v>23</v>
      </c>
      <c r="B4" s="4" t="s">
        <v>0</v>
      </c>
      <c r="C4" s="5" t="s">
        <v>1</v>
      </c>
      <c r="D4" s="5" t="s">
        <v>10</v>
      </c>
      <c r="E4" s="5" t="s">
        <v>12</v>
      </c>
      <c r="F4" s="5" t="s">
        <v>19</v>
      </c>
      <c r="G4" s="5" t="s">
        <v>6</v>
      </c>
      <c r="H4" s="4" t="s">
        <v>11</v>
      </c>
      <c r="I4" s="4" t="s">
        <v>2</v>
      </c>
      <c r="J4" s="4" t="s">
        <v>3</v>
      </c>
      <c r="K4" s="5" t="s">
        <v>15</v>
      </c>
      <c r="L4" s="5" t="s">
        <v>4</v>
      </c>
      <c r="M4" s="50" t="s">
        <v>13</v>
      </c>
    </row>
    <row r="5" spans="1:13" ht="19.5" thickBot="1" x14ac:dyDescent="0.35">
      <c r="A5" s="25" t="s">
        <v>20</v>
      </c>
      <c r="B5" s="32">
        <v>4.0599999999999996</v>
      </c>
      <c r="C5" s="15">
        <v>1490000</v>
      </c>
      <c r="D5" s="33">
        <v>0.1</v>
      </c>
      <c r="E5" s="34">
        <v>0.15</v>
      </c>
      <c r="F5" s="32">
        <v>0</v>
      </c>
      <c r="G5" s="16">
        <v>0.35</v>
      </c>
      <c r="H5" s="15">
        <v>700000</v>
      </c>
      <c r="I5" s="17">
        <v>0.08</v>
      </c>
      <c r="J5" s="18">
        <v>1.4999999999999999E-2</v>
      </c>
      <c r="K5" s="17">
        <v>0.01</v>
      </c>
      <c r="L5" s="35">
        <v>0.28000000000000003</v>
      </c>
      <c r="M5" s="51"/>
    </row>
    <row r="6" spans="1:13" x14ac:dyDescent="0.3">
      <c r="A6" s="6" t="s">
        <v>5</v>
      </c>
      <c r="B6" s="20"/>
      <c r="C6" s="21"/>
      <c r="D6" s="21"/>
      <c r="E6" s="21"/>
      <c r="F6" s="20"/>
      <c r="G6" s="20"/>
      <c r="H6" s="20"/>
      <c r="I6" s="20"/>
      <c r="J6" s="20"/>
      <c r="K6" s="20"/>
      <c r="L6" s="20"/>
      <c r="M6" s="37">
        <f>((B5+E5+(D5*B5))*C5)</f>
        <v>6877839.9999999991</v>
      </c>
    </row>
    <row r="7" spans="1:13" x14ac:dyDescent="0.3">
      <c r="A7" s="41" t="s">
        <v>17</v>
      </c>
      <c r="B7" s="22"/>
      <c r="C7" s="23"/>
      <c r="D7" s="23"/>
      <c r="E7" s="23"/>
      <c r="F7" s="22"/>
      <c r="G7" s="22"/>
      <c r="H7" s="22"/>
      <c r="I7" s="22"/>
      <c r="J7" s="22"/>
      <c r="K7" s="22"/>
      <c r="L7" s="22"/>
      <c r="M7" s="42">
        <f>M6*35%</f>
        <v>2407243.9999999995</v>
      </c>
    </row>
    <row r="8" spans="1:13" x14ac:dyDescent="0.3">
      <c r="A8" s="4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42">
        <f>H5</f>
        <v>700000</v>
      </c>
    </row>
    <row r="9" spans="1:13" x14ac:dyDescent="0.3">
      <c r="A9" s="7" t="s">
        <v>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1">
        <f>M6*L5</f>
        <v>1925795.2</v>
      </c>
    </row>
    <row r="10" spans="1:13" ht="19.5" thickBot="1" x14ac:dyDescent="0.35">
      <c r="A10" s="7" t="s">
        <v>18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>
        <f>F5*C5</f>
        <v>0</v>
      </c>
    </row>
    <row r="11" spans="1:13" ht="19.5" thickBot="1" x14ac:dyDescent="0.35">
      <c r="A11" s="58" t="s">
        <v>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60"/>
      <c r="M11" s="2">
        <f>M9+M8+M7+M6+M10</f>
        <v>11910879.199999999</v>
      </c>
    </row>
    <row r="12" spans="1:13" x14ac:dyDescent="0.3">
      <c r="A12" s="8" t="s">
        <v>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38">
        <f>(M9+M6)*I5</f>
        <v>704290.81599999999</v>
      </c>
    </row>
    <row r="13" spans="1:13" x14ac:dyDescent="0.3">
      <c r="A13" s="9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39">
        <f>(M9+M6)*J5</f>
        <v>132054.52799999999</v>
      </c>
    </row>
    <row r="14" spans="1:13" ht="19.5" thickBot="1" x14ac:dyDescent="0.35">
      <c r="A14" s="10" t="s">
        <v>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40">
        <f>(M9+M6)*K5</f>
        <v>88036.351999999999</v>
      </c>
    </row>
    <row r="15" spans="1:13" ht="19.5" thickBot="1" x14ac:dyDescent="0.35">
      <c r="A15" s="55" t="s">
        <v>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2">
        <f>M12+M13+M14</f>
        <v>924381.696</v>
      </c>
    </row>
    <row r="16" spans="1:13" ht="19.5" thickBot="1" x14ac:dyDescent="0.35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2">
        <f>M11-M15</f>
        <v>10986497.503999999</v>
      </c>
    </row>
    <row r="17" spans="1:13" ht="20.25" x14ac:dyDescent="0.3">
      <c r="A17" s="30"/>
      <c r="B17" s="68" t="s">
        <v>22</v>
      </c>
      <c r="C17" s="68"/>
      <c r="D17" s="68"/>
      <c r="E17" s="68"/>
      <c r="F17" s="68"/>
      <c r="G17" s="63">
        <f>M16</f>
        <v>10986497.503999999</v>
      </c>
      <c r="H17" s="64"/>
      <c r="I17" s="31" t="s">
        <v>21</v>
      </c>
      <c r="J17" s="65">
        <f>M14</f>
        <v>88036.351999999999</v>
      </c>
      <c r="K17" s="65"/>
      <c r="L17" s="66">
        <f>G17-J17</f>
        <v>10898461.151999999</v>
      </c>
      <c r="M17" s="67"/>
    </row>
    <row r="18" spans="1:13" ht="20.25" x14ac:dyDescent="0.3">
      <c r="A18" s="30"/>
      <c r="B18" s="68" t="s">
        <v>24</v>
      </c>
      <c r="C18" s="68"/>
      <c r="D18" s="68"/>
      <c r="E18" s="68"/>
      <c r="F18" s="68"/>
      <c r="G18" s="63">
        <f>L17</f>
        <v>10898461.151999999</v>
      </c>
      <c r="H18" s="64"/>
      <c r="I18" s="31" t="s">
        <v>21</v>
      </c>
      <c r="J18" s="43">
        <f>J17</f>
        <v>88036.351999999999</v>
      </c>
      <c r="K18" s="43"/>
      <c r="L18" s="44">
        <f>G18-J18</f>
        <v>10810424.799999999</v>
      </c>
      <c r="M18" s="44"/>
    </row>
    <row r="19" spans="1:13" x14ac:dyDescent="0.3">
      <c r="A19" s="12"/>
      <c r="B19" s="13"/>
      <c r="C19" s="14"/>
      <c r="D19" s="14"/>
      <c r="E19" s="14"/>
      <c r="F19" s="30"/>
      <c r="G19" s="30"/>
      <c r="H19" s="11"/>
      <c r="I19" s="11"/>
      <c r="J19" s="11"/>
      <c r="K19" s="14"/>
      <c r="L19" s="14"/>
      <c r="M19" s="11"/>
    </row>
    <row r="20" spans="1:13" x14ac:dyDescent="0.3">
      <c r="A20" s="26"/>
      <c r="B20" s="27"/>
      <c r="C20" s="28"/>
      <c r="D20" s="28"/>
      <c r="E20" s="28"/>
      <c r="F20" s="27"/>
      <c r="G20" s="27"/>
      <c r="H20" s="27"/>
      <c r="I20" s="27"/>
      <c r="J20" s="27"/>
      <c r="K20" s="27"/>
      <c r="L20" s="27"/>
      <c r="M20" s="29"/>
    </row>
    <row r="21" spans="1:13" ht="44.25" customHeight="1" x14ac:dyDescent="0.3">
      <c r="A21" s="61" t="s">
        <v>26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x14ac:dyDescent="0.3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3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x14ac:dyDescent="0.3">
      <c r="C25" s="30"/>
    </row>
  </sheetData>
  <sheetProtection password="EF88" sheet="1" objects="1" scenarios="1" formatCells="0"/>
  <mergeCells count="18">
    <mergeCell ref="A23:M23"/>
    <mergeCell ref="A24:M24"/>
    <mergeCell ref="M4:M5"/>
    <mergeCell ref="A16:L16"/>
    <mergeCell ref="A15:L15"/>
    <mergeCell ref="A11:L11"/>
    <mergeCell ref="A21:M21"/>
    <mergeCell ref="G17:H17"/>
    <mergeCell ref="J17:K17"/>
    <mergeCell ref="L17:M17"/>
    <mergeCell ref="B17:F17"/>
    <mergeCell ref="B18:F18"/>
    <mergeCell ref="G18:H18"/>
    <mergeCell ref="J18:K18"/>
    <mergeCell ref="L18:M18"/>
    <mergeCell ref="A2:M2"/>
    <mergeCell ref="A1:M1"/>
    <mergeCell ref="A22:M22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2018-04-06T09:10:30Z</cp:lastPrinted>
  <dcterms:created xsi:type="dcterms:W3CDTF">2017-01-18T07:57:50Z</dcterms:created>
  <dcterms:modified xsi:type="dcterms:W3CDTF">2019-06-12T10:39:40Z</dcterms:modified>
</cp:coreProperties>
</file>